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80" windowWidth="15300" windowHeight="8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72" i="1" l="1"/>
  <c r="B72" i="1"/>
  <c r="D71" i="1"/>
  <c r="D70" i="1"/>
  <c r="C66" i="1"/>
  <c r="B66" i="1"/>
  <c r="D54" i="1"/>
  <c r="C54" i="1"/>
  <c r="B54" i="1"/>
  <c r="D53" i="1"/>
  <c r="D52" i="1"/>
  <c r="D51" i="1"/>
  <c r="H46" i="1"/>
  <c r="H51" i="1" s="1"/>
  <c r="B46" i="1"/>
  <c r="H41" i="1"/>
  <c r="G41" i="1"/>
  <c r="I40" i="1"/>
  <c r="I39" i="1"/>
  <c r="I41" i="1" s="1"/>
  <c r="H35" i="1"/>
  <c r="G35" i="1"/>
  <c r="C23" i="1"/>
  <c r="H19" i="1"/>
  <c r="H49" i="1" s="1"/>
  <c r="G19" i="1"/>
  <c r="C14" i="1"/>
  <c r="C7" i="1"/>
  <c r="C46" i="1" s="1"/>
  <c r="D72" i="1" l="1"/>
  <c r="H44" i="1"/>
</calcChain>
</file>

<file path=xl/comments1.xml><?xml version="1.0" encoding="utf-8"?>
<comments xmlns="http://schemas.openxmlformats.org/spreadsheetml/2006/main">
  <authors>
    <author>Fred Poust</author>
  </authors>
  <commentList>
    <comment ref="C3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1mm + 30K for dinner
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750+25 topic dinner
</t>
        </r>
      </text>
    </comment>
    <comment ref="C7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=250+ 35K for dinner
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500+70 (myanmar) + 32.5 dinner
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500 + 35K dinner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500+35K dinner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Fred Poust: 375 +30 K dinner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550 +35K dinner
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375K + 50
 dinner
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250 + 35 dinner
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250K + 18K space for studio in hotel
</t>
        </r>
      </text>
    </comment>
    <comment ref="C26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250K + 15K bfast
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 xml:space="preserve">Fred Poust:
</t>
        </r>
        <r>
          <rPr>
            <sz val="10"/>
            <color indexed="81"/>
            <rFont val="Tahoma"/>
            <family val="2"/>
          </rPr>
          <t>250 +18K bfast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250 + 18K bfast
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Fred Poust:</t>
        </r>
        <r>
          <rPr>
            <sz val="9"/>
            <color indexed="81"/>
            <rFont val="Tahoma"/>
            <family val="2"/>
          </rPr>
          <t xml:space="preserve">
250 + 30k dinner
</t>
        </r>
      </text>
    </comment>
  </commentList>
</comments>
</file>

<file path=xl/sharedStrings.xml><?xml version="1.0" encoding="utf-8"?>
<sst xmlns="http://schemas.openxmlformats.org/spreadsheetml/2006/main" count="206" uniqueCount="111">
  <si>
    <t>CGI Annual Meeting</t>
  </si>
  <si>
    <t>CGI University - FINAL</t>
  </si>
  <si>
    <t>Sponsorship Tracking</t>
  </si>
  <si>
    <t>2012 Actual</t>
  </si>
  <si>
    <t>Comments</t>
  </si>
  <si>
    <t>Tom Golisano</t>
  </si>
  <si>
    <t>Renewed</t>
  </si>
  <si>
    <t>Irwin Jacobs</t>
  </si>
  <si>
    <t>Starkey Hearing</t>
  </si>
  <si>
    <t>Booz Allen</t>
  </si>
  <si>
    <t>Did not renew</t>
  </si>
  <si>
    <t>Amb. Angelopoulos</t>
  </si>
  <si>
    <t>Victor Pinchuk Foundation</t>
  </si>
  <si>
    <t>Microsoft</t>
  </si>
  <si>
    <t>Coke</t>
  </si>
  <si>
    <t>Estimate</t>
  </si>
  <si>
    <t>Andy Nahas and The Prospect fund</t>
  </si>
  <si>
    <t>Hult Prize</t>
  </si>
  <si>
    <t>Laureate</t>
  </si>
  <si>
    <t>P&amp;G</t>
  </si>
  <si>
    <t>Renewed/increase</t>
  </si>
  <si>
    <t>Peterson Foundation</t>
  </si>
  <si>
    <t>Gates Foundation</t>
  </si>
  <si>
    <t>Renewed - 3 years</t>
  </si>
  <si>
    <t>GW Donors (various)</t>
  </si>
  <si>
    <t>Abraaj Capital</t>
  </si>
  <si>
    <t>TBD</t>
  </si>
  <si>
    <t>Bobby Hernreich Foundation</t>
  </si>
  <si>
    <t>New</t>
  </si>
  <si>
    <t>Barclays</t>
  </si>
  <si>
    <t>UA</t>
  </si>
  <si>
    <t>GEMS</t>
  </si>
  <si>
    <t>Boeing</t>
  </si>
  <si>
    <t>United Postcode Lotteries</t>
  </si>
  <si>
    <t>Dell</t>
  </si>
  <si>
    <t>BCBSNC</t>
  </si>
  <si>
    <t>Trudy Valentine</t>
  </si>
  <si>
    <t>Ford Foundation</t>
  </si>
  <si>
    <t>Association of American University Women</t>
  </si>
  <si>
    <t>Qatar</t>
  </si>
  <si>
    <t>Woodcock Foundation</t>
  </si>
  <si>
    <t>Duke</t>
  </si>
  <si>
    <t>Wash U Minimum to Cover Guarantee</t>
  </si>
  <si>
    <t>NRG Energy</t>
  </si>
  <si>
    <t>Total - FINAL</t>
  </si>
  <si>
    <t>Cisco</t>
  </si>
  <si>
    <t>Booz Allen Hamilton</t>
  </si>
  <si>
    <t>100K to America</t>
  </si>
  <si>
    <t>CGI America - FINAL</t>
  </si>
  <si>
    <t>Rockefeller Foundation</t>
  </si>
  <si>
    <t>Sponsor Tracking Report</t>
  </si>
  <si>
    <t>Goldman Sachs</t>
  </si>
  <si>
    <t>JB &amp; MK Pritzker Family Foundation</t>
  </si>
  <si>
    <t>ExxonMobil</t>
  </si>
  <si>
    <t>Allstate</t>
  </si>
  <si>
    <t>Western Union</t>
  </si>
  <si>
    <t>The Joyce Foundation</t>
  </si>
  <si>
    <t>Delos Living</t>
  </si>
  <si>
    <t>Dow Chemical</t>
  </si>
  <si>
    <t>Swiss Re</t>
  </si>
  <si>
    <t>MacArthur Foundation</t>
  </si>
  <si>
    <t>Toyota</t>
  </si>
  <si>
    <t>CGI America</t>
  </si>
  <si>
    <t>Switch from AM</t>
  </si>
  <si>
    <t>Standard Chartered</t>
  </si>
  <si>
    <t>Chevron</t>
  </si>
  <si>
    <t>American Federation of Teachers</t>
  </si>
  <si>
    <t>Renewed/$50K+ to CF</t>
  </si>
  <si>
    <t>Freeport McMoRan</t>
  </si>
  <si>
    <t>Houghton Mifflin</t>
  </si>
  <si>
    <t>AFT</t>
  </si>
  <si>
    <t>Fuel Freedom</t>
  </si>
  <si>
    <t>Topic Dinner</t>
  </si>
  <si>
    <t>Bright Future International</t>
  </si>
  <si>
    <t>Nike</t>
  </si>
  <si>
    <t>IDB</t>
  </si>
  <si>
    <t>Grupo ABC/Brazil Global Leaders</t>
  </si>
  <si>
    <t>Attendee/Member Tracking</t>
  </si>
  <si>
    <t>Var.</t>
  </si>
  <si>
    <t>InterEnergy Ltd.</t>
  </si>
  <si>
    <t>CGI America Attendees Paying</t>
  </si>
  <si>
    <t>Deutsche Bank</t>
  </si>
  <si>
    <t>Annual Meeting Members/Sponsors Paying</t>
  </si>
  <si>
    <t>HP</t>
  </si>
  <si>
    <t>Total Paid Registered - FINAL</t>
  </si>
  <si>
    <t>Chopper Trading</t>
  </si>
  <si>
    <t>CF - Did not renew, member</t>
  </si>
  <si>
    <t>Sponsor Revenue Summary (Excludes CGI Latin America)</t>
  </si>
  <si>
    <t>Revenue</t>
  </si>
  <si>
    <t>Pfizer</t>
  </si>
  <si>
    <t>0</t>
  </si>
  <si>
    <t>2013 Total Sponsorship - As of Current Month</t>
  </si>
  <si>
    <t>Manak Corporation</t>
  </si>
  <si>
    <t>2013 Total Sponsorship - As of Last Month</t>
  </si>
  <si>
    <t>Totals</t>
  </si>
  <si>
    <t>2012 Total Sponsorship - Full Year</t>
  </si>
  <si>
    <t>Sponsor Revenue Summary (Includes CGI Latin America)</t>
  </si>
  <si>
    <t>Membership Tracking</t>
  </si>
  <si>
    <t>Carryover</t>
  </si>
  <si>
    <t>Color Key:</t>
  </si>
  <si>
    <t xml:space="preserve">Total Members </t>
  </si>
  <si>
    <t>Annual Meeting</t>
  </si>
  <si>
    <t>CGI University</t>
  </si>
  <si>
    <t>CGI Latin America</t>
  </si>
  <si>
    <t>OAS</t>
  </si>
  <si>
    <t>Exxon</t>
  </si>
  <si>
    <t>Itau</t>
  </si>
  <si>
    <t>Amil Participacoes SA</t>
  </si>
  <si>
    <t>Total</t>
  </si>
  <si>
    <t>CGI Int'l Attendees Paying</t>
  </si>
  <si>
    <t>Total Registered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</si>
</sst>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34">
    <xf numFmtId="0" fontId="0" fillId="0" borderId="0" xfId="0"/>
    <xf numFmtId="0" fontId="3" fillId="2" borderId="1" xfId="0" applyFont="1" applyFill="1" applyBorder="1"/>
    <xf numFmtId="0" fontId="3" fillId="3" borderId="1" xfId="0" applyFont="1" applyFill="1" applyBorder="1"/>
    <xf numFmtId="0" fontId="3" fillId="2" borderId="5" xfId="0" applyFont="1" applyFill="1" applyBorder="1"/>
    <xf numFmtId="164" fontId="3" fillId="2" borderId="1" xfId="1" applyNumberFormat="1" applyFont="1" applyFill="1" applyBorder="1" applyAlignment="1">
      <alignment horizontal="center"/>
    </xf>
    <xf numFmtId="1" fontId="4" fillId="2" borderId="2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3" fillId="3" borderId="6" xfId="0" applyFont="1" applyFill="1" applyBorder="1"/>
    <xf numFmtId="164" fontId="3" fillId="3" borderId="1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0" fontId="5" fillId="0" borderId="7" xfId="0" applyFont="1" applyFill="1" applyBorder="1"/>
    <xf numFmtId="165" fontId="6" fillId="0" borderId="8" xfId="2" applyNumberFormat="1" applyFont="1" applyBorder="1" applyAlignment="1">
      <alignment horizontal="center"/>
    </xf>
    <xf numFmtId="164" fontId="6" fillId="0" borderId="8" xfId="1" quotePrefix="1" applyNumberFormat="1" applyFont="1" applyBorder="1" applyAlignment="1">
      <alignment horizontal="center"/>
    </xf>
    <xf numFmtId="0" fontId="5" fillId="0" borderId="7" xfId="4" applyFont="1" applyFill="1" applyBorder="1"/>
    <xf numFmtId="165" fontId="6" fillId="0" borderId="9" xfId="1" applyNumberFormat="1" applyFont="1" applyBorder="1" applyAlignment="1">
      <alignment horizontal="center"/>
    </xf>
    <xf numFmtId="164" fontId="6" fillId="5" borderId="10" xfId="1" applyNumberFormat="1" applyFont="1" applyFill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37" fontId="6" fillId="0" borderId="8" xfId="1" applyNumberFormat="1" applyFont="1" applyBorder="1" applyAlignment="1">
      <alignment horizontal="center"/>
    </xf>
    <xf numFmtId="164" fontId="6" fillId="0" borderId="8" xfId="1" applyNumberFormat="1" applyFont="1" applyBorder="1" applyAlignment="1">
      <alignment horizontal="center"/>
    </xf>
    <xf numFmtId="0" fontId="5" fillId="5" borderId="7" xfId="0" applyFont="1" applyFill="1" applyBorder="1"/>
    <xf numFmtId="3" fontId="5" fillId="5" borderId="8" xfId="1" applyNumberFormat="1" applyFont="1" applyFill="1" applyBorder="1" applyAlignment="1">
      <alignment horizontal="center"/>
    </xf>
    <xf numFmtId="37" fontId="6" fillId="0" borderId="8" xfId="1" applyNumberFormat="1" applyFont="1" applyFill="1" applyBorder="1" applyAlignment="1">
      <alignment horizontal="center"/>
    </xf>
    <xf numFmtId="3" fontId="6" fillId="0" borderId="0" xfId="1" applyNumberFormat="1" applyFont="1" applyFill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7" fontId="5" fillId="5" borderId="8" xfId="1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5" xfId="4" applyFont="1" applyBorder="1"/>
    <xf numFmtId="3" fontId="6" fillId="0" borderId="6" xfId="1" applyNumberFormat="1" applyFont="1" applyBorder="1" applyAlignment="1">
      <alignment horizontal="center"/>
    </xf>
    <xf numFmtId="37" fontId="6" fillId="0" borderId="6" xfId="1" applyNumberFormat="1" applyFont="1" applyBorder="1" applyAlignment="1">
      <alignment horizontal="center"/>
    </xf>
    <xf numFmtId="165" fontId="6" fillId="5" borderId="11" xfId="2" applyNumberFormat="1" applyFont="1" applyFill="1" applyBorder="1" applyAlignment="1">
      <alignment horizontal="center"/>
    </xf>
    <xf numFmtId="0" fontId="2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5" xfId="0" applyFont="1" applyFill="1" applyBorder="1"/>
    <xf numFmtId="164" fontId="3" fillId="6" borderId="1" xfId="1" applyNumberFormat="1" applyFont="1" applyFill="1" applyBorder="1" applyAlignment="1">
      <alignment horizontal="center"/>
    </xf>
    <xf numFmtId="0" fontId="4" fillId="6" borderId="12" xfId="1" applyNumberFormat="1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5" fontId="5" fillId="5" borderId="8" xfId="1" applyNumberFormat="1" applyFont="1" applyFill="1" applyBorder="1" applyAlignment="1">
      <alignment horizontal="center"/>
    </xf>
    <xf numFmtId="5" fontId="6" fillId="0" borderId="9" xfId="1" applyNumberFormat="1" applyFont="1" applyBorder="1" applyAlignment="1">
      <alignment horizontal="center"/>
    </xf>
    <xf numFmtId="164" fontId="6" fillId="5" borderId="9" xfId="1" applyNumberFormat="1" applyFont="1" applyFill="1" applyBorder="1" applyAlignment="1">
      <alignment horizontal="center"/>
    </xf>
    <xf numFmtId="164" fontId="6" fillId="5" borderId="8" xfId="1" applyNumberFormat="1" applyFont="1" applyFill="1" applyBorder="1" applyAlignment="1">
      <alignment horizontal="center"/>
    </xf>
    <xf numFmtId="37" fontId="6" fillId="5" borderId="8" xfId="1" applyNumberFormat="1" applyFont="1" applyFill="1" applyBorder="1" applyAlignment="1">
      <alignment horizontal="center"/>
    </xf>
    <xf numFmtId="3" fontId="6" fillId="0" borderId="8" xfId="1" applyNumberFormat="1" applyFont="1" applyFill="1" applyBorder="1" applyAlignment="1">
      <alignment horizontal="center"/>
    </xf>
    <xf numFmtId="0" fontId="2" fillId="6" borderId="4" xfId="0" applyFont="1" applyFill="1" applyBorder="1"/>
    <xf numFmtId="5" fontId="3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0" xfId="0" applyFont="1" applyFill="1" applyBorder="1"/>
    <xf numFmtId="5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5" fontId="0" fillId="0" borderId="0" xfId="0" applyNumberFormat="1"/>
    <xf numFmtId="0" fontId="2" fillId="6" borderId="1" xfId="0" applyFont="1" applyFill="1" applyBorder="1"/>
    <xf numFmtId="0" fontId="0" fillId="6" borderId="12" xfId="0" applyFill="1" applyBorder="1"/>
    <xf numFmtId="0" fontId="0" fillId="6" borderId="13" xfId="0" applyFill="1" applyBorder="1"/>
    <xf numFmtId="0" fontId="3" fillId="6" borderId="4" xfId="0" applyFont="1" applyFill="1" applyBorder="1"/>
    <xf numFmtId="1" fontId="3" fillId="6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7" fillId="0" borderId="7" xfId="0" applyFont="1" applyFill="1" applyBorder="1" applyAlignment="1">
      <alignment vertical="center" readingOrder="1"/>
    </xf>
    <xf numFmtId="3" fontId="7" fillId="0" borderId="8" xfId="1" applyNumberFormat="1" applyFont="1" applyFill="1" applyBorder="1" applyAlignment="1">
      <alignment horizontal="center" vertical="center"/>
    </xf>
    <xf numFmtId="0" fontId="6" fillId="0" borderId="7" xfId="0" applyFont="1" applyBorder="1"/>
    <xf numFmtId="3" fontId="6" fillId="0" borderId="10" xfId="1" applyNumberFormat="1" applyFont="1" applyBorder="1" applyAlignment="1">
      <alignment horizontal="center"/>
    </xf>
    <xf numFmtId="3" fontId="3" fillId="6" borderId="1" xfId="1" applyNumberFormat="1" applyFont="1" applyFill="1" applyBorder="1" applyAlignment="1">
      <alignment horizontal="center"/>
    </xf>
    <xf numFmtId="0" fontId="5" fillId="0" borderId="7" xfId="0" applyFont="1" applyBorder="1"/>
    <xf numFmtId="0" fontId="3" fillId="0" borderId="0" xfId="0" applyFont="1" applyFill="1" applyBorder="1"/>
    <xf numFmtId="3" fontId="3" fillId="0" borderId="0" xfId="1" applyNumberFormat="1" applyFont="1" applyFill="1" applyBorder="1" applyAlignment="1">
      <alignment horizontal="center"/>
    </xf>
    <xf numFmtId="49" fontId="6" fillId="0" borderId="8" xfId="2" applyNumberFormat="1" applyFont="1" applyBorder="1" applyAlignment="1">
      <alignment horizontal="center"/>
    </xf>
    <xf numFmtId="0" fontId="2" fillId="4" borderId="4" xfId="0" applyFont="1" applyFill="1" applyBorder="1"/>
    <xf numFmtId="0" fontId="0" fillId="4" borderId="2" xfId="0" applyFill="1" applyBorder="1"/>
    <xf numFmtId="0" fontId="2" fillId="4" borderId="1" xfId="0" applyFont="1" applyFill="1" applyBorder="1" applyAlignment="1">
      <alignment horizontal="center"/>
    </xf>
    <xf numFmtId="9" fontId="3" fillId="0" borderId="0" xfId="3" applyFont="1" applyFill="1" applyBorder="1" applyAlignment="1">
      <alignment horizontal="center"/>
    </xf>
    <xf numFmtId="0" fontId="2" fillId="0" borderId="7" xfId="0" applyFont="1" applyFill="1" applyBorder="1"/>
    <xf numFmtId="0" fontId="0" fillId="0" borderId="0" xfId="0" applyFill="1" applyBorder="1"/>
    <xf numFmtId="165" fontId="2" fillId="0" borderId="8" xfId="0" quotePrefix="1" applyNumberFormat="1" applyFont="1" applyFill="1" applyBorder="1" applyAlignment="1">
      <alignment horizontal="center"/>
    </xf>
    <xf numFmtId="49" fontId="6" fillId="0" borderId="8" xfId="2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65" fontId="2" fillId="0" borderId="8" xfId="2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5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5" xfId="0" applyFont="1" applyFill="1" applyBorder="1"/>
    <xf numFmtId="0" fontId="0" fillId="0" borderId="14" xfId="0" applyFill="1" applyBorder="1"/>
    <xf numFmtId="165" fontId="2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/>
    <xf numFmtId="16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2" xfId="0" applyFill="1" applyBorder="1"/>
    <xf numFmtId="0" fontId="0" fillId="2" borderId="13" xfId="0" applyFill="1" applyBorder="1"/>
    <xf numFmtId="166" fontId="2" fillId="0" borderId="8" xfId="2" quotePrefix="1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/>
    </xf>
    <xf numFmtId="166" fontId="2" fillId="0" borderId="8" xfId="2" applyNumberFormat="1" applyFont="1" applyFill="1" applyBorder="1" applyAlignment="1">
      <alignment horizontal="center"/>
    </xf>
    <xf numFmtId="3" fontId="8" fillId="0" borderId="9" xfId="0" applyNumberFormat="1" applyFont="1" applyFill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/>
    <xf numFmtId="3" fontId="3" fillId="2" borderId="1" xfId="1" applyNumberFormat="1" applyFont="1" applyFill="1" applyBorder="1" applyAlignment="1">
      <alignment horizontal="center"/>
    </xf>
    <xf numFmtId="37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7" borderId="1" xfId="0" applyFont="1" applyFill="1" applyBorder="1"/>
    <xf numFmtId="0" fontId="2" fillId="6" borderId="1" xfId="0" applyFont="1" applyFill="1" applyBorder="1" applyAlignment="1">
      <alignment horizontal="left"/>
    </xf>
    <xf numFmtId="0" fontId="3" fillId="7" borderId="5" xfId="0" applyFont="1" applyFill="1" applyBorder="1"/>
    <xf numFmtId="164" fontId="3" fillId="7" borderId="1" xfId="1" applyNumberFormat="1" applyFont="1" applyFill="1" applyBorder="1" applyAlignment="1">
      <alignment horizontal="center"/>
    </xf>
    <xf numFmtId="1" fontId="3" fillId="7" borderId="1" xfId="1" applyNumberFormat="1" applyFont="1" applyFill="1" applyBorder="1" applyAlignment="1">
      <alignment horizontal="center"/>
    </xf>
    <xf numFmtId="164" fontId="4" fillId="7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167" fontId="0" fillId="0" borderId="0" xfId="0" applyNumberFormat="1"/>
    <xf numFmtId="0" fontId="2" fillId="7" borderId="4" xfId="0" applyFont="1" applyFill="1" applyBorder="1"/>
    <xf numFmtId="5" fontId="3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5" fontId="0" fillId="0" borderId="0" xfId="0" applyNumberFormat="1" applyFill="1"/>
    <xf numFmtId="0" fontId="2" fillId="7" borderId="1" xfId="0" applyFont="1" applyFill="1" applyBorder="1"/>
    <xf numFmtId="0" fontId="0" fillId="7" borderId="12" xfId="0" applyFill="1" applyBorder="1"/>
    <xf numFmtId="0" fontId="0" fillId="7" borderId="13" xfId="0" applyFill="1" applyBorder="1"/>
    <xf numFmtId="0" fontId="3" fillId="7" borderId="4" xfId="0" applyFont="1" applyFill="1" applyBorder="1"/>
    <xf numFmtId="0" fontId="3" fillId="7" borderId="1" xfId="0" applyFont="1" applyFill="1" applyBorder="1" applyAlignment="1">
      <alignment horizontal="center"/>
    </xf>
    <xf numFmtId="3" fontId="3" fillId="7" borderId="1" xfId="1" applyNumberFormat="1" applyFont="1" applyFill="1" applyBorder="1" applyAlignment="1">
      <alignment horizontal="center"/>
    </xf>
    <xf numFmtId="165" fontId="6" fillId="0" borderId="0" xfId="2" applyNumberFormat="1" applyFont="1" applyFill="1" applyBorder="1" applyAlignment="1">
      <alignment horizontal="center"/>
    </xf>
    <xf numFmtId="3" fontId="5" fillId="0" borderId="8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topLeftCell="A49" zoomScale="90" zoomScaleNormal="90" workbookViewId="0">
      <selection activeCell="A56" sqref="A56:D66"/>
    </sheetView>
  </sheetViews>
  <sheetFormatPr defaultRowHeight="14.5" x14ac:dyDescent="0.35"/>
  <cols>
    <col min="1" max="1" width="35.453125" bestFit="1" customWidth="1"/>
    <col min="2" max="2" width="12.7265625" customWidth="1"/>
    <col min="3" max="3" width="12.7265625" bestFit="1" customWidth="1"/>
    <col min="4" max="4" width="25.26953125" bestFit="1" customWidth="1"/>
    <col min="5" max="5" width="0.7265625" customWidth="1"/>
    <col min="6" max="6" width="35.453125" customWidth="1"/>
    <col min="7" max="8" width="12.7265625" customWidth="1"/>
    <col min="9" max="9" width="16.08984375" customWidth="1"/>
    <col min="11" max="11" width="10.54296875" bestFit="1" customWidth="1"/>
  </cols>
  <sheetData>
    <row r="1" spans="1:11" x14ac:dyDescent="0.35">
      <c r="A1" s="1" t="s">
        <v>0</v>
      </c>
      <c r="B1" s="125"/>
      <c r="C1" s="125"/>
      <c r="D1" s="126"/>
      <c r="F1" s="2" t="s">
        <v>1</v>
      </c>
      <c r="G1" s="127"/>
      <c r="H1" s="128"/>
      <c r="I1" s="129"/>
    </row>
    <row r="2" spans="1:11" x14ac:dyDescent="0.35">
      <c r="A2" s="3" t="s">
        <v>2</v>
      </c>
      <c r="B2" s="4" t="s">
        <v>3</v>
      </c>
      <c r="C2" s="5">
        <v>2013</v>
      </c>
      <c r="D2" s="6" t="s">
        <v>4</v>
      </c>
      <c r="F2" s="7" t="s">
        <v>2</v>
      </c>
      <c r="G2" s="8" t="s">
        <v>3</v>
      </c>
      <c r="H2" s="9">
        <v>2013</v>
      </c>
      <c r="I2" s="10" t="s">
        <v>4</v>
      </c>
    </row>
    <row r="3" spans="1:11" x14ac:dyDescent="0.35">
      <c r="A3" s="11" t="s">
        <v>5</v>
      </c>
      <c r="B3" s="12">
        <v>1250000</v>
      </c>
      <c r="C3" s="123">
        <v>1030000</v>
      </c>
      <c r="D3" s="13" t="s">
        <v>6</v>
      </c>
      <c r="F3" s="14" t="s">
        <v>7</v>
      </c>
      <c r="G3" s="15">
        <v>100000</v>
      </c>
      <c r="H3" s="15">
        <v>100000</v>
      </c>
      <c r="I3" s="16" t="s">
        <v>6</v>
      </c>
    </row>
    <row r="4" spans="1:11" x14ac:dyDescent="0.35">
      <c r="A4" s="11" t="s">
        <v>8</v>
      </c>
      <c r="B4" s="17">
        <v>1000000</v>
      </c>
      <c r="C4" s="24">
        <v>1000000</v>
      </c>
      <c r="D4" s="18" t="s">
        <v>6</v>
      </c>
      <c r="F4" s="14" t="s">
        <v>9</v>
      </c>
      <c r="G4" s="17">
        <v>50000</v>
      </c>
      <c r="H4" s="19">
        <v>0</v>
      </c>
      <c r="I4" s="16" t="s">
        <v>10</v>
      </c>
    </row>
    <row r="5" spans="1:11" x14ac:dyDescent="0.35">
      <c r="A5" s="11" t="s">
        <v>11</v>
      </c>
      <c r="B5" s="17">
        <v>764316</v>
      </c>
      <c r="C5" s="24">
        <v>775000</v>
      </c>
      <c r="D5" s="20" t="s">
        <v>6</v>
      </c>
      <c r="F5" s="21" t="s">
        <v>12</v>
      </c>
      <c r="G5" s="22">
        <v>250000</v>
      </c>
      <c r="H5" s="19">
        <v>0</v>
      </c>
      <c r="I5" s="16" t="s">
        <v>10</v>
      </c>
    </row>
    <row r="6" spans="1:11" x14ac:dyDescent="0.35">
      <c r="A6" s="11" t="s">
        <v>12</v>
      </c>
      <c r="B6" s="17">
        <v>750000</v>
      </c>
      <c r="C6" s="24">
        <v>1000000</v>
      </c>
      <c r="D6" s="20" t="s">
        <v>6</v>
      </c>
      <c r="F6" s="21" t="s">
        <v>13</v>
      </c>
      <c r="G6" s="22">
        <v>100000</v>
      </c>
      <c r="H6" s="23">
        <v>100000</v>
      </c>
      <c r="I6" s="16" t="s">
        <v>6</v>
      </c>
    </row>
    <row r="7" spans="1:11" x14ac:dyDescent="0.35">
      <c r="A7" s="11" t="s">
        <v>14</v>
      </c>
      <c r="B7" s="17">
        <v>0</v>
      </c>
      <c r="C7" s="24">
        <f>144737+35000</f>
        <v>179737</v>
      </c>
      <c r="D7" s="20" t="s">
        <v>15</v>
      </c>
      <c r="F7" s="14" t="s">
        <v>16</v>
      </c>
      <c r="G7" s="17">
        <v>70000</v>
      </c>
      <c r="H7" s="19">
        <v>50000</v>
      </c>
      <c r="I7" s="16" t="s">
        <v>6</v>
      </c>
    </row>
    <row r="8" spans="1:11" x14ac:dyDescent="0.35">
      <c r="A8" s="11" t="s">
        <v>17</v>
      </c>
      <c r="B8" s="17">
        <v>750000</v>
      </c>
      <c r="C8" s="24">
        <v>750000</v>
      </c>
      <c r="D8" s="20" t="s">
        <v>6</v>
      </c>
      <c r="F8" s="14" t="s">
        <v>18</v>
      </c>
      <c r="G8" s="17">
        <v>50000</v>
      </c>
      <c r="H8" s="23">
        <v>50000</v>
      </c>
      <c r="I8" s="25" t="s">
        <v>6</v>
      </c>
    </row>
    <row r="9" spans="1:11" x14ac:dyDescent="0.35">
      <c r="A9" s="11" t="s">
        <v>19</v>
      </c>
      <c r="B9" s="17">
        <v>532500</v>
      </c>
      <c r="C9" s="24">
        <v>602500</v>
      </c>
      <c r="D9" s="20" t="s">
        <v>20</v>
      </c>
      <c r="F9" s="21" t="s">
        <v>21</v>
      </c>
      <c r="G9" s="22">
        <v>250000</v>
      </c>
      <c r="H9" s="26">
        <v>250000</v>
      </c>
      <c r="I9" s="16" t="s">
        <v>6</v>
      </c>
    </row>
    <row r="10" spans="1:11" x14ac:dyDescent="0.35">
      <c r="A10" s="11" t="s">
        <v>22</v>
      </c>
      <c r="B10" s="17">
        <v>532500</v>
      </c>
      <c r="C10" s="24">
        <v>535000</v>
      </c>
      <c r="D10" s="20" t="s">
        <v>23</v>
      </c>
      <c r="F10" s="14" t="s">
        <v>24</v>
      </c>
      <c r="G10" s="17">
        <v>75000</v>
      </c>
      <c r="H10" s="19">
        <v>0</v>
      </c>
      <c r="I10" s="16" t="s">
        <v>10</v>
      </c>
    </row>
    <row r="11" spans="1:11" x14ac:dyDescent="0.35">
      <c r="A11" s="11" t="s">
        <v>25</v>
      </c>
      <c r="B11" s="17">
        <v>531850</v>
      </c>
      <c r="C11" s="24">
        <v>0</v>
      </c>
      <c r="D11" s="20" t="s">
        <v>26</v>
      </c>
      <c r="F11" s="14" t="s">
        <v>27</v>
      </c>
      <c r="G11" s="17">
        <v>0</v>
      </c>
      <c r="H11" s="19">
        <v>75000</v>
      </c>
      <c r="I11" s="16" t="s">
        <v>28</v>
      </c>
    </row>
    <row r="12" spans="1:11" x14ac:dyDescent="0.35">
      <c r="A12" s="11" t="s">
        <v>29</v>
      </c>
      <c r="B12" s="17">
        <v>506116</v>
      </c>
      <c r="C12" s="24">
        <v>500000</v>
      </c>
      <c r="D12" s="20" t="s">
        <v>6</v>
      </c>
      <c r="F12" s="14" t="s">
        <v>30</v>
      </c>
      <c r="G12" s="17">
        <v>0</v>
      </c>
      <c r="H12" s="19">
        <v>150000</v>
      </c>
      <c r="I12" s="16" t="s">
        <v>28</v>
      </c>
    </row>
    <row r="13" spans="1:11" x14ac:dyDescent="0.35">
      <c r="A13" s="11" t="s">
        <v>31</v>
      </c>
      <c r="B13" s="17">
        <v>500000</v>
      </c>
      <c r="C13" s="24">
        <v>535000</v>
      </c>
      <c r="D13" s="20" t="s">
        <v>6</v>
      </c>
      <c r="F13" s="14" t="s">
        <v>32</v>
      </c>
      <c r="G13" s="17">
        <v>0</v>
      </c>
      <c r="H13" s="19">
        <v>150000</v>
      </c>
      <c r="I13" s="16" t="s">
        <v>28</v>
      </c>
    </row>
    <row r="14" spans="1:11" x14ac:dyDescent="0.35">
      <c r="A14" s="11" t="s">
        <v>33</v>
      </c>
      <c r="B14" s="17">
        <v>492835</v>
      </c>
      <c r="C14" s="24">
        <f>1.36*400000</f>
        <v>544000</v>
      </c>
      <c r="D14" s="20" t="s">
        <v>20</v>
      </c>
      <c r="F14" s="14" t="s">
        <v>34</v>
      </c>
      <c r="G14" s="17">
        <v>0</v>
      </c>
      <c r="H14" s="19">
        <v>150000</v>
      </c>
      <c r="I14" s="27" t="s">
        <v>28</v>
      </c>
      <c r="K14" s="28"/>
    </row>
    <row r="15" spans="1:11" x14ac:dyDescent="0.35">
      <c r="A15" s="11" t="s">
        <v>35</v>
      </c>
      <c r="B15" s="17">
        <v>405000</v>
      </c>
      <c r="C15" s="24">
        <v>405000</v>
      </c>
      <c r="D15" s="20" t="s">
        <v>6</v>
      </c>
      <c r="F15" s="14" t="s">
        <v>36</v>
      </c>
      <c r="G15" s="17">
        <v>0</v>
      </c>
      <c r="H15" s="19">
        <v>150000</v>
      </c>
      <c r="I15" s="27" t="s">
        <v>28</v>
      </c>
    </row>
    <row r="16" spans="1:11" x14ac:dyDescent="0.35">
      <c r="A16" s="11" t="s">
        <v>37</v>
      </c>
      <c r="B16" s="17">
        <v>400000</v>
      </c>
      <c r="C16" s="24">
        <v>400000</v>
      </c>
      <c r="D16" s="20" t="s">
        <v>6</v>
      </c>
      <c r="F16" s="14" t="s">
        <v>38</v>
      </c>
      <c r="G16" s="17">
        <v>0</v>
      </c>
      <c r="H16" s="19">
        <v>150000</v>
      </c>
      <c r="I16" s="27" t="s">
        <v>28</v>
      </c>
    </row>
    <row r="17" spans="1:9" x14ac:dyDescent="0.35">
      <c r="A17" s="11" t="s">
        <v>39</v>
      </c>
      <c r="B17" s="17">
        <v>0</v>
      </c>
      <c r="C17" s="24">
        <v>400000</v>
      </c>
      <c r="D17" s="20" t="s">
        <v>28</v>
      </c>
      <c r="F17" s="14" t="s">
        <v>40</v>
      </c>
      <c r="G17" s="17">
        <v>0</v>
      </c>
      <c r="H17" s="19">
        <v>10000</v>
      </c>
      <c r="I17" s="27" t="s">
        <v>28</v>
      </c>
    </row>
    <row r="18" spans="1:9" x14ac:dyDescent="0.35">
      <c r="A18" s="11" t="s">
        <v>41</v>
      </c>
      <c r="B18" s="17">
        <v>385000</v>
      </c>
      <c r="C18" s="24">
        <v>585000</v>
      </c>
      <c r="D18" s="20" t="s">
        <v>20</v>
      </c>
      <c r="F18" s="29" t="s">
        <v>42</v>
      </c>
      <c r="G18" s="30">
        <v>0</v>
      </c>
      <c r="H18" s="31">
        <v>250000</v>
      </c>
      <c r="I18" s="32" t="s">
        <v>28</v>
      </c>
    </row>
    <row r="19" spans="1:9" x14ac:dyDescent="0.35">
      <c r="A19" s="11" t="s">
        <v>43</v>
      </c>
      <c r="B19" s="17">
        <v>375000</v>
      </c>
      <c r="C19" s="24">
        <v>375000</v>
      </c>
      <c r="D19" s="20" t="s">
        <v>6</v>
      </c>
      <c r="F19" s="33" t="s">
        <v>44</v>
      </c>
      <c r="G19" s="34">
        <f>SUM(G3:G18)</f>
        <v>945000</v>
      </c>
      <c r="H19" s="34">
        <f>SUM(H3:H18)</f>
        <v>1635000</v>
      </c>
      <c r="I19" s="35"/>
    </row>
    <row r="20" spans="1:9" x14ac:dyDescent="0.35">
      <c r="A20" s="11" t="s">
        <v>45</v>
      </c>
      <c r="B20" s="17">
        <v>350000</v>
      </c>
      <c r="C20" s="24">
        <v>350000</v>
      </c>
      <c r="D20" s="20" t="s">
        <v>6</v>
      </c>
    </row>
    <row r="21" spans="1:9" x14ac:dyDescent="0.35">
      <c r="A21" s="11" t="s">
        <v>46</v>
      </c>
      <c r="B21" s="17">
        <v>350000</v>
      </c>
      <c r="C21" s="24">
        <v>250000</v>
      </c>
      <c r="D21" s="20" t="s">
        <v>47</v>
      </c>
      <c r="F21" s="36" t="s">
        <v>48</v>
      </c>
      <c r="G21" s="130"/>
      <c r="H21" s="130"/>
      <c r="I21" s="131"/>
    </row>
    <row r="22" spans="1:9" x14ac:dyDescent="0.35">
      <c r="A22" s="11" t="s">
        <v>49</v>
      </c>
      <c r="B22" s="17">
        <v>350000</v>
      </c>
      <c r="C22" s="24">
        <v>750000</v>
      </c>
      <c r="D22" s="20" t="s">
        <v>20</v>
      </c>
      <c r="F22" s="37" t="s">
        <v>50</v>
      </c>
      <c r="G22" s="38" t="s">
        <v>3</v>
      </c>
      <c r="H22" s="39">
        <v>2013</v>
      </c>
      <c r="I22" s="40" t="s">
        <v>4</v>
      </c>
    </row>
    <row r="23" spans="1:9" x14ac:dyDescent="0.35">
      <c r="A23" s="11" t="s">
        <v>51</v>
      </c>
      <c r="B23" s="17">
        <v>297676</v>
      </c>
      <c r="C23" s="24">
        <f>375000 +50000</f>
        <v>425000</v>
      </c>
      <c r="D23" s="20" t="s">
        <v>6</v>
      </c>
      <c r="F23" s="21" t="s">
        <v>52</v>
      </c>
      <c r="G23" s="41">
        <v>1011000</v>
      </c>
      <c r="H23" s="42">
        <v>1000000</v>
      </c>
      <c r="I23" s="43" t="s">
        <v>6</v>
      </c>
    </row>
    <row r="24" spans="1:9" x14ac:dyDescent="0.35">
      <c r="A24" s="11" t="s">
        <v>53</v>
      </c>
      <c r="B24" s="17">
        <v>287500</v>
      </c>
      <c r="C24" s="24">
        <v>285000</v>
      </c>
      <c r="D24" s="20" t="s">
        <v>6</v>
      </c>
      <c r="F24" s="21" t="s">
        <v>21</v>
      </c>
      <c r="G24" s="22">
        <v>250000</v>
      </c>
      <c r="H24" s="19">
        <v>250000</v>
      </c>
      <c r="I24" s="44" t="s">
        <v>6</v>
      </c>
    </row>
    <row r="25" spans="1:9" x14ac:dyDescent="0.35">
      <c r="A25" s="11" t="s">
        <v>18</v>
      </c>
      <c r="B25" s="17">
        <v>265000</v>
      </c>
      <c r="C25" s="24">
        <v>268000</v>
      </c>
      <c r="D25" s="20" t="s">
        <v>6</v>
      </c>
      <c r="F25" s="21" t="s">
        <v>54</v>
      </c>
      <c r="G25" s="22">
        <v>250000</v>
      </c>
      <c r="H25" s="19">
        <v>250000</v>
      </c>
      <c r="I25" s="44" t="s">
        <v>6</v>
      </c>
    </row>
    <row r="26" spans="1:9" x14ac:dyDescent="0.35">
      <c r="A26" s="11" t="s">
        <v>55</v>
      </c>
      <c r="B26" s="17">
        <v>265000</v>
      </c>
      <c r="C26" s="24">
        <v>265000</v>
      </c>
      <c r="D26" s="20" t="s">
        <v>6</v>
      </c>
      <c r="F26" s="21" t="s">
        <v>56</v>
      </c>
      <c r="G26" s="22">
        <v>250000</v>
      </c>
      <c r="H26" s="23">
        <v>250000</v>
      </c>
      <c r="I26" s="44" t="s">
        <v>6</v>
      </c>
    </row>
    <row r="27" spans="1:9" x14ac:dyDescent="0.35">
      <c r="A27" s="11" t="s">
        <v>57</v>
      </c>
      <c r="B27" s="17">
        <v>250000</v>
      </c>
      <c r="C27" s="24">
        <v>250000</v>
      </c>
      <c r="D27" s="20" t="s">
        <v>6</v>
      </c>
      <c r="F27" s="21" t="s">
        <v>58</v>
      </c>
      <c r="G27" s="22">
        <v>225000</v>
      </c>
      <c r="H27" s="23">
        <v>0</v>
      </c>
      <c r="I27" s="44" t="s">
        <v>10</v>
      </c>
    </row>
    <row r="28" spans="1:9" x14ac:dyDescent="0.35">
      <c r="A28" s="11" t="s">
        <v>59</v>
      </c>
      <c r="B28" s="17">
        <v>250000</v>
      </c>
      <c r="C28" s="24">
        <v>250000</v>
      </c>
      <c r="D28" s="20" t="s">
        <v>6</v>
      </c>
      <c r="F28" s="21" t="s">
        <v>60</v>
      </c>
      <c r="G28" s="22">
        <v>0</v>
      </c>
      <c r="H28" s="23">
        <v>260000</v>
      </c>
      <c r="I28" s="44" t="s">
        <v>28</v>
      </c>
    </row>
    <row r="29" spans="1:9" x14ac:dyDescent="0.35">
      <c r="A29" s="11" t="s">
        <v>61</v>
      </c>
      <c r="B29" s="17">
        <v>250000</v>
      </c>
      <c r="C29" s="24">
        <v>0</v>
      </c>
      <c r="D29" s="20" t="s">
        <v>62</v>
      </c>
      <c r="F29" s="21" t="s">
        <v>61</v>
      </c>
      <c r="G29" s="22">
        <v>0</v>
      </c>
      <c r="H29" s="23">
        <v>190000</v>
      </c>
      <c r="I29" s="44" t="s">
        <v>63</v>
      </c>
    </row>
    <row r="30" spans="1:9" x14ac:dyDescent="0.35">
      <c r="A30" s="11" t="s">
        <v>64</v>
      </c>
      <c r="B30" s="17">
        <v>250000</v>
      </c>
      <c r="C30" s="24">
        <v>250000</v>
      </c>
      <c r="D30" s="20" t="s">
        <v>6</v>
      </c>
      <c r="F30" s="21" t="s">
        <v>65</v>
      </c>
      <c r="G30" s="22">
        <v>0</v>
      </c>
      <c r="H30" s="23">
        <v>150000</v>
      </c>
      <c r="I30" s="44" t="s">
        <v>28</v>
      </c>
    </row>
    <row r="31" spans="1:9" x14ac:dyDescent="0.35">
      <c r="A31" s="11" t="s">
        <v>66</v>
      </c>
      <c r="B31" s="17">
        <v>250000</v>
      </c>
      <c r="C31" s="24">
        <v>200000</v>
      </c>
      <c r="D31" s="20" t="s">
        <v>67</v>
      </c>
      <c r="F31" s="21" t="s">
        <v>53</v>
      </c>
      <c r="G31" s="22">
        <v>100000</v>
      </c>
      <c r="H31" s="23">
        <v>100000</v>
      </c>
      <c r="I31" s="44" t="s">
        <v>6</v>
      </c>
    </row>
    <row r="32" spans="1:9" x14ac:dyDescent="0.35">
      <c r="A32" s="11" t="s">
        <v>58</v>
      </c>
      <c r="B32" s="17">
        <v>250000</v>
      </c>
      <c r="C32" s="24">
        <v>250000</v>
      </c>
      <c r="D32" s="20" t="s">
        <v>26</v>
      </c>
      <c r="F32" s="21" t="s">
        <v>68</v>
      </c>
      <c r="G32" s="22">
        <v>0</v>
      </c>
      <c r="H32" s="23">
        <v>150000</v>
      </c>
      <c r="I32" s="44" t="s">
        <v>28</v>
      </c>
    </row>
    <row r="33" spans="1:11" x14ac:dyDescent="0.35">
      <c r="A33" s="11" t="s">
        <v>69</v>
      </c>
      <c r="B33" s="17">
        <v>250000</v>
      </c>
      <c r="C33" s="24">
        <v>0</v>
      </c>
      <c r="D33" s="20" t="s">
        <v>10</v>
      </c>
      <c r="F33" s="21" t="s">
        <v>70</v>
      </c>
      <c r="G33" s="22">
        <v>0</v>
      </c>
      <c r="H33" s="19">
        <v>150000</v>
      </c>
      <c r="I33" s="45" t="s">
        <v>28</v>
      </c>
    </row>
    <row r="34" spans="1:11" x14ac:dyDescent="0.35">
      <c r="A34" s="11" t="s">
        <v>71</v>
      </c>
      <c r="B34" s="17">
        <v>0</v>
      </c>
      <c r="C34" s="46">
        <v>265000</v>
      </c>
      <c r="D34" s="25" t="s">
        <v>28</v>
      </c>
      <c r="F34" s="21" t="s">
        <v>71</v>
      </c>
      <c r="G34" s="22">
        <v>0</v>
      </c>
      <c r="H34" s="19">
        <v>30000</v>
      </c>
      <c r="I34" s="45" t="s">
        <v>72</v>
      </c>
    </row>
    <row r="35" spans="1:11" x14ac:dyDescent="0.35">
      <c r="A35" s="11" t="s">
        <v>73</v>
      </c>
      <c r="B35" s="17">
        <v>0</v>
      </c>
      <c r="C35" s="46">
        <v>250000</v>
      </c>
      <c r="D35" s="25" t="s">
        <v>28</v>
      </c>
      <c r="F35" s="47" t="s">
        <v>44</v>
      </c>
      <c r="G35" s="48">
        <f>SUM(G23:G34)</f>
        <v>2086000</v>
      </c>
      <c r="H35" s="48">
        <f>SUM(H23:H34)</f>
        <v>2780000</v>
      </c>
      <c r="I35" s="49"/>
    </row>
    <row r="36" spans="1:11" x14ac:dyDescent="0.35">
      <c r="A36" s="11" t="s">
        <v>74</v>
      </c>
      <c r="B36" s="17">
        <v>0</v>
      </c>
      <c r="C36" s="24">
        <v>268000</v>
      </c>
      <c r="D36" s="20" t="s">
        <v>28</v>
      </c>
      <c r="F36" s="50"/>
      <c r="G36" s="51"/>
      <c r="H36" s="51"/>
      <c r="I36" s="52"/>
      <c r="K36" s="53"/>
    </row>
    <row r="37" spans="1:11" x14ac:dyDescent="0.35">
      <c r="A37" s="11" t="s">
        <v>75</v>
      </c>
      <c r="B37" s="17">
        <v>160000</v>
      </c>
      <c r="C37" s="46">
        <v>160000</v>
      </c>
      <c r="D37" s="27" t="s">
        <v>6</v>
      </c>
      <c r="F37" s="54" t="s">
        <v>48</v>
      </c>
      <c r="G37" s="55"/>
      <c r="H37" s="55"/>
      <c r="I37" s="56"/>
    </row>
    <row r="38" spans="1:11" x14ac:dyDescent="0.35">
      <c r="A38" s="11" t="s">
        <v>76</v>
      </c>
      <c r="B38" s="17">
        <v>150000</v>
      </c>
      <c r="C38" s="24">
        <v>0</v>
      </c>
      <c r="D38" s="20" t="s">
        <v>26</v>
      </c>
      <c r="F38" s="57" t="s">
        <v>77</v>
      </c>
      <c r="G38" s="58">
        <v>2012</v>
      </c>
      <c r="H38" s="58">
        <v>2013</v>
      </c>
      <c r="I38" s="59" t="s">
        <v>78</v>
      </c>
    </row>
    <row r="39" spans="1:11" x14ac:dyDescent="0.35">
      <c r="A39" s="60" t="s">
        <v>79</v>
      </c>
      <c r="B39" s="61">
        <v>150000</v>
      </c>
      <c r="C39" s="24">
        <v>150000</v>
      </c>
      <c r="D39" s="20" t="s">
        <v>6</v>
      </c>
      <c r="F39" s="62" t="s">
        <v>80</v>
      </c>
      <c r="G39" s="17">
        <v>318</v>
      </c>
      <c r="H39" s="63">
        <v>341</v>
      </c>
      <c r="I39" s="17">
        <f>H39-G39</f>
        <v>23</v>
      </c>
    </row>
    <row r="40" spans="1:11" x14ac:dyDescent="0.35">
      <c r="A40" s="11" t="s">
        <v>81</v>
      </c>
      <c r="B40" s="17">
        <v>100000</v>
      </c>
      <c r="C40" s="24">
        <v>100000</v>
      </c>
      <c r="D40" s="20" t="s">
        <v>6</v>
      </c>
      <c r="F40" s="62" t="s">
        <v>82</v>
      </c>
      <c r="G40" s="17">
        <v>150</v>
      </c>
      <c r="H40" s="63">
        <v>195</v>
      </c>
      <c r="I40" s="17">
        <f t="shared" ref="I40" si="0">H40-G40</f>
        <v>45</v>
      </c>
    </row>
    <row r="41" spans="1:11" x14ac:dyDescent="0.35">
      <c r="A41" s="11" t="s">
        <v>83</v>
      </c>
      <c r="B41" s="17">
        <v>0</v>
      </c>
      <c r="C41" s="24">
        <v>100000</v>
      </c>
      <c r="D41" s="20" t="s">
        <v>28</v>
      </c>
      <c r="F41" s="57" t="s">
        <v>84</v>
      </c>
      <c r="G41" s="64">
        <f>G40+G39</f>
        <v>468</v>
      </c>
      <c r="H41" s="64">
        <f t="shared" ref="H41:I41" si="1">H40+H39</f>
        <v>536</v>
      </c>
      <c r="I41" s="64">
        <f t="shared" si="1"/>
        <v>68</v>
      </c>
    </row>
    <row r="42" spans="1:11" x14ac:dyDescent="0.35">
      <c r="A42" s="65" t="s">
        <v>85</v>
      </c>
      <c r="B42" s="17">
        <v>95000</v>
      </c>
      <c r="C42" s="24">
        <v>0</v>
      </c>
      <c r="D42" s="20" t="s">
        <v>86</v>
      </c>
      <c r="F42" s="66"/>
      <c r="G42" s="67"/>
      <c r="H42" s="67"/>
      <c r="I42" s="67"/>
    </row>
    <row r="43" spans="1:11" x14ac:dyDescent="0.35">
      <c r="A43" s="65" t="s">
        <v>13</v>
      </c>
      <c r="B43" s="68">
        <v>0</v>
      </c>
      <c r="C43" s="24">
        <v>280000</v>
      </c>
      <c r="D43" s="20" t="s">
        <v>28</v>
      </c>
      <c r="F43" s="69" t="s">
        <v>87</v>
      </c>
      <c r="G43" s="70"/>
      <c r="H43" s="71" t="s">
        <v>88</v>
      </c>
      <c r="I43" s="72"/>
    </row>
    <row r="44" spans="1:11" x14ac:dyDescent="0.35">
      <c r="A44" s="65" t="s">
        <v>89</v>
      </c>
      <c r="B44" s="68" t="s">
        <v>90</v>
      </c>
      <c r="C44" s="24">
        <v>200000</v>
      </c>
      <c r="D44" s="20" t="s">
        <v>28</v>
      </c>
      <c r="F44" s="73" t="s">
        <v>91</v>
      </c>
      <c r="G44" s="74"/>
      <c r="H44" s="75">
        <f>H19+H35+C46</f>
        <v>19647237</v>
      </c>
      <c r="I44" s="72"/>
    </row>
    <row r="45" spans="1:11" x14ac:dyDescent="0.35">
      <c r="A45" s="11" t="s">
        <v>92</v>
      </c>
      <c r="B45" s="76">
        <v>0</v>
      </c>
      <c r="C45" s="24">
        <v>50000</v>
      </c>
      <c r="D45" s="77" t="s">
        <v>28</v>
      </c>
      <c r="F45" s="73" t="s">
        <v>93</v>
      </c>
      <c r="G45" s="74"/>
      <c r="H45" s="78">
        <v>19442000</v>
      </c>
    </row>
    <row r="46" spans="1:11" x14ac:dyDescent="0.35">
      <c r="A46" s="1" t="s">
        <v>94</v>
      </c>
      <c r="B46" s="79">
        <f>SUM(B3:B45)</f>
        <v>13745293</v>
      </c>
      <c r="C46" s="80">
        <f>SUM(C3:C45)</f>
        <v>15232237</v>
      </c>
      <c r="D46" s="81"/>
      <c r="F46" s="82" t="s">
        <v>95</v>
      </c>
      <c r="G46" s="83"/>
      <c r="H46" s="84">
        <f>B72+B46+G35+G19</f>
        <v>16776293</v>
      </c>
      <c r="I46" s="85"/>
    </row>
    <row r="47" spans="1:11" x14ac:dyDescent="0.35">
      <c r="I47" s="86"/>
    </row>
    <row r="48" spans="1:11" s="86" customFormat="1" x14ac:dyDescent="0.35">
      <c r="A48" s="66"/>
      <c r="B48" s="87"/>
      <c r="C48" s="51"/>
      <c r="D48" s="88"/>
      <c r="F48" s="69" t="s">
        <v>96</v>
      </c>
      <c r="G48" s="70"/>
      <c r="H48" s="71" t="s">
        <v>88</v>
      </c>
    </row>
    <row r="49" spans="1:9" s="86" customFormat="1" x14ac:dyDescent="0.35">
      <c r="A49" s="89" t="s">
        <v>0</v>
      </c>
      <c r="B49" s="90"/>
      <c r="C49" s="90"/>
      <c r="D49" s="91"/>
      <c r="F49" s="73" t="s">
        <v>91</v>
      </c>
      <c r="G49" s="74"/>
      <c r="H49" s="92">
        <f>H19+H35+C46+C66</f>
        <v>22847237</v>
      </c>
    </row>
    <row r="50" spans="1:9" s="86" customFormat="1" x14ac:dyDescent="0.35">
      <c r="A50" s="1" t="s">
        <v>97</v>
      </c>
      <c r="B50" s="93">
        <v>2012</v>
      </c>
      <c r="C50" s="93">
        <v>2013</v>
      </c>
      <c r="D50" s="81" t="s">
        <v>78</v>
      </c>
      <c r="F50" s="73" t="s">
        <v>93</v>
      </c>
      <c r="G50" s="74"/>
      <c r="H50" s="94">
        <v>20892000</v>
      </c>
    </row>
    <row r="51" spans="1:9" s="86" customFormat="1" x14ac:dyDescent="0.35">
      <c r="A51" s="62" t="s">
        <v>28</v>
      </c>
      <c r="B51" s="95">
        <v>133</v>
      </c>
      <c r="C51" s="95">
        <v>179</v>
      </c>
      <c r="D51" s="96">
        <f>C51-B51</f>
        <v>46</v>
      </c>
      <c r="F51" s="82" t="s">
        <v>95</v>
      </c>
      <c r="G51" s="83"/>
      <c r="H51" s="97">
        <f>H46</f>
        <v>16776293</v>
      </c>
    </row>
    <row r="52" spans="1:9" s="86" customFormat="1" x14ac:dyDescent="0.35">
      <c r="A52" s="62" t="s">
        <v>6</v>
      </c>
      <c r="B52" s="98">
        <v>274</v>
      </c>
      <c r="C52" s="98">
        <v>327</v>
      </c>
      <c r="D52" s="96">
        <f>C52-B52</f>
        <v>53</v>
      </c>
      <c r="F52"/>
      <c r="G52"/>
      <c r="H52"/>
    </row>
    <row r="53" spans="1:9" s="86" customFormat="1" x14ac:dyDescent="0.35">
      <c r="A53" s="62" t="s">
        <v>98</v>
      </c>
      <c r="B53" s="99">
        <v>63</v>
      </c>
      <c r="C53" s="99">
        <v>57</v>
      </c>
      <c r="D53" s="96">
        <f>C53-B53</f>
        <v>-6</v>
      </c>
      <c r="F53" s="100" t="s">
        <v>99</v>
      </c>
      <c r="G53"/>
      <c r="H53"/>
    </row>
    <row r="54" spans="1:9" s="86" customFormat="1" x14ac:dyDescent="0.35">
      <c r="A54" s="1" t="s">
        <v>100</v>
      </c>
      <c r="B54" s="101">
        <f>B53+B52+B51</f>
        <v>470</v>
      </c>
      <c r="C54" s="101">
        <f>C53+C52+C51</f>
        <v>563</v>
      </c>
      <c r="D54" s="102">
        <f>C54-B54</f>
        <v>93</v>
      </c>
      <c r="F54" s="103" t="s">
        <v>101</v>
      </c>
      <c r="G54"/>
      <c r="H54"/>
      <c r="I54"/>
    </row>
    <row r="55" spans="1:9" x14ac:dyDescent="0.35">
      <c r="F55" s="104" t="s">
        <v>102</v>
      </c>
    </row>
    <row r="56" spans="1:9" x14ac:dyDescent="0.35">
      <c r="A56" s="105" t="s">
        <v>103</v>
      </c>
      <c r="B56" s="132"/>
      <c r="C56" s="132"/>
      <c r="D56" s="133"/>
      <c r="F56" s="106" t="s">
        <v>62</v>
      </c>
    </row>
    <row r="57" spans="1:9" x14ac:dyDescent="0.35">
      <c r="A57" s="107" t="s">
        <v>50</v>
      </c>
      <c r="B57" s="108" t="s">
        <v>3</v>
      </c>
      <c r="C57" s="109">
        <v>2013</v>
      </c>
      <c r="D57" s="110" t="s">
        <v>4</v>
      </c>
      <c r="F57" s="111" t="s">
        <v>103</v>
      </c>
      <c r="I57" s="112"/>
    </row>
    <row r="58" spans="1:9" x14ac:dyDescent="0.35">
      <c r="A58" s="21" t="s">
        <v>104</v>
      </c>
      <c r="B58" s="41">
        <v>0</v>
      </c>
      <c r="C58" s="41">
        <v>1000000</v>
      </c>
      <c r="D58" s="43"/>
    </row>
    <row r="59" spans="1:9" x14ac:dyDescent="0.35">
      <c r="A59" s="21" t="s">
        <v>49</v>
      </c>
      <c r="B59" s="22">
        <v>0</v>
      </c>
      <c r="C59" s="22">
        <v>250000</v>
      </c>
      <c r="D59" s="44"/>
    </row>
    <row r="60" spans="1:9" x14ac:dyDescent="0.35">
      <c r="A60" s="21" t="s">
        <v>75</v>
      </c>
      <c r="B60" s="22">
        <v>0</v>
      </c>
      <c r="C60" s="22">
        <v>100000</v>
      </c>
      <c r="D60" s="44"/>
    </row>
    <row r="61" spans="1:9" x14ac:dyDescent="0.35">
      <c r="A61" s="21" t="s">
        <v>18</v>
      </c>
      <c r="B61" s="22">
        <v>0</v>
      </c>
      <c r="C61" s="124">
        <v>100000</v>
      </c>
      <c r="D61" s="44"/>
    </row>
    <row r="62" spans="1:9" x14ac:dyDescent="0.35">
      <c r="A62" s="21" t="s">
        <v>105</v>
      </c>
      <c r="B62" s="22">
        <v>0</v>
      </c>
      <c r="C62" s="124">
        <v>250000</v>
      </c>
      <c r="D62" s="44"/>
    </row>
    <row r="63" spans="1:9" x14ac:dyDescent="0.35">
      <c r="A63" s="21" t="s">
        <v>106</v>
      </c>
      <c r="B63" s="22">
        <v>0</v>
      </c>
      <c r="C63" s="124">
        <v>1000000</v>
      </c>
      <c r="D63" s="44"/>
    </row>
    <row r="64" spans="1:9" x14ac:dyDescent="0.35">
      <c r="A64" s="62" t="s">
        <v>107</v>
      </c>
      <c r="B64" s="22">
        <v>0</v>
      </c>
      <c r="C64" s="124">
        <v>500000</v>
      </c>
      <c r="D64" s="44"/>
    </row>
    <row r="65" spans="1:9" x14ac:dyDescent="0.35">
      <c r="A65" s="21" t="s">
        <v>14</v>
      </c>
      <c r="B65" s="22">
        <v>0</v>
      </c>
      <c r="C65" s="22" t="s">
        <v>26</v>
      </c>
      <c r="D65" s="44"/>
      <c r="H65" s="53"/>
    </row>
    <row r="66" spans="1:9" x14ac:dyDescent="0.35">
      <c r="A66" s="113" t="s">
        <v>108</v>
      </c>
      <c r="B66" s="114">
        <f>SUM(B58:B65)</f>
        <v>0</v>
      </c>
      <c r="C66" s="114">
        <f>SUM(C58:C65)</f>
        <v>3200000</v>
      </c>
      <c r="D66" s="115"/>
      <c r="F66" s="86"/>
      <c r="G66" s="86"/>
      <c r="H66" s="116"/>
      <c r="I66" s="86"/>
    </row>
    <row r="67" spans="1:9" s="86" customFormat="1" x14ac:dyDescent="0.35">
      <c r="A67" s="50"/>
      <c r="B67" s="51"/>
      <c r="C67" s="51"/>
      <c r="D67" s="52"/>
      <c r="F67"/>
      <c r="G67"/>
      <c r="H67" s="53"/>
      <c r="I67"/>
    </row>
    <row r="68" spans="1:9" x14ac:dyDescent="0.35">
      <c r="A68" s="117" t="s">
        <v>103</v>
      </c>
      <c r="B68" s="118"/>
      <c r="C68" s="118"/>
      <c r="D68" s="119"/>
      <c r="G68" s="28"/>
      <c r="H68" s="112"/>
    </row>
    <row r="69" spans="1:9" x14ac:dyDescent="0.35">
      <c r="A69" s="120" t="s">
        <v>77</v>
      </c>
      <c r="B69" s="109">
        <v>2012</v>
      </c>
      <c r="C69" s="109">
        <v>2013</v>
      </c>
      <c r="D69" s="121" t="s">
        <v>78</v>
      </c>
      <c r="G69" s="53"/>
      <c r="H69" s="53"/>
    </row>
    <row r="70" spans="1:9" x14ac:dyDescent="0.35">
      <c r="A70" s="62" t="s">
        <v>109</v>
      </c>
      <c r="B70" s="17">
        <v>0</v>
      </c>
      <c r="C70" s="63">
        <v>14</v>
      </c>
      <c r="D70" s="17">
        <f>C70-B70</f>
        <v>14</v>
      </c>
      <c r="G70" s="53"/>
      <c r="H70" s="53"/>
    </row>
    <row r="71" spans="1:9" x14ac:dyDescent="0.35">
      <c r="A71" s="62" t="s">
        <v>82</v>
      </c>
      <c r="B71" s="17">
        <v>0</v>
      </c>
      <c r="C71" s="63">
        <v>12</v>
      </c>
      <c r="D71" s="17">
        <f t="shared" ref="D71" si="2">C71-B71</f>
        <v>12</v>
      </c>
    </row>
    <row r="72" spans="1:9" x14ac:dyDescent="0.35">
      <c r="A72" s="120" t="s">
        <v>110</v>
      </c>
      <c r="B72" s="122">
        <f>B71+B70</f>
        <v>0</v>
      </c>
      <c r="C72" s="122">
        <f t="shared" ref="C72:D72" si="3">C71+C70</f>
        <v>26</v>
      </c>
      <c r="D72" s="122">
        <f t="shared" si="3"/>
        <v>26</v>
      </c>
    </row>
    <row r="79" spans="1:9" x14ac:dyDescent="0.35">
      <c r="D79" s="28"/>
    </row>
    <row r="80" spans="1:9" x14ac:dyDescent="0.35">
      <c r="D80" s="112"/>
    </row>
    <row r="81" spans="4:4" x14ac:dyDescent="0.35">
      <c r="D81" s="112"/>
    </row>
  </sheetData>
  <mergeCells count="4">
    <mergeCell ref="B1:D1"/>
    <mergeCell ref="G1:I1"/>
    <mergeCell ref="G21:I21"/>
    <mergeCell ref="B56:D56"/>
  </mergeCells>
  <pageMargins left="0.25" right="0.25" top="0.75" bottom="0.75" header="0.3" footer="0.3"/>
  <pageSetup scale="62" orientation="portrait" r:id="rId1"/>
  <headerFooter>
    <oddHeader>&amp;C&amp;"-,Bold"CGI Monthly Tracking
September 30, 2013</oddHeader>
    <oddFooter>&amp;R&amp;D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Poust</dc:creator>
  <cp:lastModifiedBy>Fred Poust</cp:lastModifiedBy>
  <cp:lastPrinted>2013-10-04T17:40:08Z</cp:lastPrinted>
  <dcterms:created xsi:type="dcterms:W3CDTF">2013-10-04T14:41:36Z</dcterms:created>
  <dcterms:modified xsi:type="dcterms:W3CDTF">2013-10-04T17:40:16Z</dcterms:modified>
</cp:coreProperties>
</file>